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ПЭБ\ТАРИФЫ 2022\Электроснабжение\предложение по тарифу электроснабжения 2021-2023\"/>
    </mc:Choice>
  </mc:AlternateContent>
  <bookViews>
    <workbookView xWindow="480" yWindow="75" windowWidth="27795" windowHeight="13095"/>
  </bookViews>
  <sheets>
    <sheet name="стр.1_5" sheetId="1" r:id="rId1"/>
  </sheets>
  <externalReferences>
    <externalReference r:id="rId2"/>
    <externalReference r:id="rId3"/>
    <externalReference r:id="rId4"/>
    <externalReference r:id="rId5"/>
  </externalReferences>
  <definedNames>
    <definedName name="TABLE" localSheetId="0">стр.1_5!$A$7:$F$43</definedName>
    <definedName name="_xlnm.Print_Titles" localSheetId="0">стр.1_5!$7:$7</definedName>
    <definedName name="_xlnm.Print_Area" localSheetId="0">стр.1_5!$A$1:$F$47</definedName>
  </definedNames>
  <calcPr calcId="152511"/>
</workbook>
</file>

<file path=xl/calcChain.xml><?xml version="1.0" encoding="utf-8"?>
<calcChain xmlns="http://schemas.openxmlformats.org/spreadsheetml/2006/main">
  <c r="D21" i="1" l="1"/>
  <c r="D19" i="1"/>
  <c r="D12" i="1" l="1"/>
  <c r="F30" i="1" l="1"/>
  <c r="D30" i="1"/>
  <c r="D25" i="1"/>
  <c r="D24" i="1"/>
  <c r="F12" i="1"/>
  <c r="F9" i="1"/>
  <c r="F10" i="1" s="1"/>
  <c r="F11" i="1" s="1"/>
  <c r="E30" i="1"/>
  <c r="F28" i="1"/>
  <c r="E28" i="1"/>
  <c r="D28" i="1"/>
  <c r="F27" i="1"/>
  <c r="E27" i="1"/>
  <c r="D27" i="1"/>
  <c r="F19" i="1"/>
  <c r="F21" i="1" s="1"/>
  <c r="E19" i="1"/>
  <c r="E9" i="1"/>
  <c r="E10" i="1" s="1"/>
  <c r="E11" i="1" s="1"/>
  <c r="D9" i="1"/>
  <c r="D10" i="1" s="1"/>
  <c r="D11" i="1" s="1"/>
  <c r="D38" i="1" l="1"/>
  <c r="D39" i="1" l="1"/>
  <c r="D14" i="1" l="1"/>
  <c r="E39" i="1" l="1"/>
  <c r="D18" i="1" l="1"/>
  <c r="F39" i="1" l="1"/>
  <c r="D36" i="1" l="1"/>
  <c r="E14" i="1" l="1"/>
  <c r="F24" i="1" l="1"/>
  <c r="F25" i="1" s="1"/>
  <c r="F36" i="1" s="1"/>
  <c r="E24" i="1"/>
  <c r="E25" i="1" l="1"/>
  <c r="E36" i="1" s="1"/>
  <c r="F14" i="1"/>
</calcChain>
</file>

<file path=xl/sharedStrings.xml><?xml version="1.0" encoding="utf-8"?>
<sst xmlns="http://schemas.openxmlformats.org/spreadsheetml/2006/main" count="96" uniqueCount="83">
  <si>
    <t>Наименование показателей</t>
  </si>
  <si>
    <t>Единица измерения</t>
  </si>
  <si>
    <t>1.</t>
  </si>
  <si>
    <t>Показатели эффективности деятельности организации</t>
  </si>
  <si>
    <t>1.1.</t>
  </si>
  <si>
    <t>Выручка</t>
  </si>
  <si>
    <t>тыс. рублей</t>
  </si>
  <si>
    <t>1.2.</t>
  </si>
  <si>
    <t>Прибыль (убыток) от продаж</t>
  </si>
  <si>
    <t>1.3.</t>
  </si>
  <si>
    <t>EBITDA (прибыль до процентов, налогов и амортизации)</t>
  </si>
  <si>
    <t>1.4.</t>
  </si>
  <si>
    <t>Чистая прибыль (убыток)</t>
  </si>
  <si>
    <t>2.</t>
  </si>
  <si>
    <t>Показатели рентабельности организации</t>
  </si>
  <si>
    <t>2.1.</t>
  </si>
  <si>
    <t>процент</t>
  </si>
  <si>
    <t>3.</t>
  </si>
  <si>
    <t>3.1.</t>
  </si>
  <si>
    <t>МВт</t>
  </si>
  <si>
    <t>3.2.</t>
  </si>
  <si>
    <t>МВт·ч</t>
  </si>
  <si>
    <t>3.3.</t>
  </si>
  <si>
    <t>тыс. кВт·ч</t>
  </si>
  <si>
    <t>3.5.</t>
  </si>
  <si>
    <t>3.6.</t>
  </si>
  <si>
    <t>3.7.</t>
  </si>
  <si>
    <t>3.8.</t>
  </si>
  <si>
    <t>4.</t>
  </si>
  <si>
    <t>Необходимая валовая выручка по регулируемым видам деятельности организации - всего</t>
  </si>
  <si>
    <t>4.1.</t>
  </si>
  <si>
    <t>оплата труда</t>
  </si>
  <si>
    <t>ремонт основных фондов</t>
  </si>
  <si>
    <t>материальные затраты</t>
  </si>
  <si>
    <t>4.2.</t>
  </si>
  <si>
    <t>4.3.</t>
  </si>
  <si>
    <t>4.4.</t>
  </si>
  <si>
    <t>4.4.1.</t>
  </si>
  <si>
    <t>Реквизиты инвестиционной программы (кем утверждена, дата утверждения, номер приказа)</t>
  </si>
  <si>
    <t>Справочно:</t>
  </si>
  <si>
    <t>у.е.</t>
  </si>
  <si>
    <t>тыс. рублей (у.е.)</t>
  </si>
  <si>
    <t>5.</t>
  </si>
  <si>
    <t>Показатели численности персонала и фонда оплаты труда по регулируемым видам деятельности</t>
  </si>
  <si>
    <t>5.1.</t>
  </si>
  <si>
    <t>Среднесписочная численность персонала</t>
  </si>
  <si>
    <t>человек</t>
  </si>
  <si>
    <t>5.2.</t>
  </si>
  <si>
    <t>Среднемесячная заработная плата на одного работника</t>
  </si>
  <si>
    <t>5.3.</t>
  </si>
  <si>
    <t>Реквизиты отраслевого тарифного соглашения (дата утверждения, срок действия)</t>
  </si>
  <si>
    <t>Уставный капитал (складочный капитал, уставный фонд, вклады товарищей)</t>
  </si>
  <si>
    <t>Анализ финансовой устойчивости по величине излишка (недостатка) собственных оборотных средств</t>
  </si>
  <si>
    <t>№ 
п/п</t>
  </si>
  <si>
    <t>Предложения 
на расчетный период регулирования</t>
  </si>
  <si>
    <r>
      <t xml:space="preserve">Показатели, утвержденные 
на базовый период </t>
    </r>
    <r>
      <rPr>
        <vertAlign val="superscript"/>
        <sz val="12"/>
        <rFont val="Times New Roman"/>
        <family val="1"/>
        <charset val="204"/>
      </rPr>
      <t>1</t>
    </r>
  </si>
  <si>
    <t>Фактические показатели 
за год, предшествующий базовому периоду</t>
  </si>
  <si>
    <t>Приложение № 2
к предложению о размере цен (тарифов), долгосрочных параметров регулирования</t>
  </si>
  <si>
    <r>
      <t xml:space="preserve">Расчетный объем услуг в части управления технологическими режимами </t>
    </r>
    <r>
      <rPr>
        <vertAlign val="superscript"/>
        <sz val="12"/>
        <rFont val="Times New Roman"/>
        <family val="1"/>
        <charset val="204"/>
      </rPr>
      <t>2</t>
    </r>
  </si>
  <si>
    <r>
      <t xml:space="preserve">Расчетный объем услуг в части обеспечения надежности </t>
    </r>
    <r>
      <rPr>
        <vertAlign val="superscript"/>
        <sz val="12"/>
        <rFont val="Times New Roman"/>
        <family val="1"/>
        <charset val="204"/>
      </rPr>
      <t>2</t>
    </r>
  </si>
  <si>
    <r>
      <t xml:space="preserve">Заявленная мощность </t>
    </r>
    <r>
      <rPr>
        <vertAlign val="superscript"/>
        <sz val="12"/>
        <rFont val="Times New Roman"/>
        <family val="1"/>
        <charset val="204"/>
      </rPr>
      <t>3</t>
    </r>
  </si>
  <si>
    <t xml:space="preserve">
3.4.</t>
  </si>
  <si>
    <t xml:space="preserve">
тыс. кВт·ч</t>
  </si>
  <si>
    <r>
      <t xml:space="preserve">
Объем полезного отпуска электроэнергии - всего </t>
    </r>
    <r>
      <rPr>
        <vertAlign val="superscript"/>
        <sz val="12"/>
        <rFont val="Times New Roman"/>
        <family val="1"/>
        <charset val="204"/>
      </rPr>
      <t>3</t>
    </r>
  </si>
  <si>
    <r>
      <t xml:space="preserve">Объем полезного отпуска электроэнергии населению и приравненным к нему категориям потребителей </t>
    </r>
    <r>
      <rPr>
        <vertAlign val="superscript"/>
        <sz val="12"/>
        <rFont val="Times New Roman"/>
        <family val="1"/>
        <charset val="204"/>
      </rPr>
      <t>3</t>
    </r>
  </si>
  <si>
    <r>
      <t>Норматив потерь электрической энергии (с указанием реквизитов приказа Минэнерго России, которым утверждены нормативы)</t>
    </r>
    <r>
      <rPr>
        <vertAlign val="superscript"/>
        <sz val="12"/>
        <rFont val="Times New Roman"/>
        <family val="1"/>
        <charset val="204"/>
      </rPr>
      <t>3</t>
    </r>
  </si>
  <si>
    <t>Показатели регулируемых 
видов деятельности организации</t>
  </si>
  <si>
    <t>Рентабельность продаж (величина прибыли от продаж 
в каждом рубле выручки). 
Нормальное значение для данной отрасли от 9 процентов и более</t>
  </si>
  <si>
    <r>
      <t>Реквизиты программы энергоэффективности (кем утверждена, дата утверждения, номер приказа)</t>
    </r>
    <r>
      <rPr>
        <vertAlign val="superscript"/>
        <sz val="12"/>
        <rFont val="Times New Roman"/>
        <family val="1"/>
        <charset val="204"/>
      </rPr>
      <t>3</t>
    </r>
  </si>
  <si>
    <r>
      <t xml:space="preserve">Суммарный объем производства и потребления электрической энергии участниками оптового рынка электрической энергии </t>
    </r>
    <r>
      <rPr>
        <vertAlign val="superscript"/>
        <sz val="12"/>
        <rFont val="Times New Roman"/>
        <family val="1"/>
        <charset val="204"/>
      </rPr>
      <t>4</t>
    </r>
  </si>
  <si>
    <t>в том числе:</t>
  </si>
  <si>
    <r>
      <t xml:space="preserve">Расходы, связанные
с производством
и реализацией </t>
    </r>
    <r>
      <rPr>
        <vertAlign val="superscript"/>
        <sz val="12"/>
        <rFont val="Times New Roman"/>
        <family val="1"/>
        <charset val="204"/>
      </rPr>
      <t>2, 4</t>
    </r>
    <r>
      <rPr>
        <sz val="12"/>
        <rFont val="Times New Roman"/>
        <family val="1"/>
        <charset val="204"/>
      </rPr>
      <t xml:space="preserve">; подконтрольные расходы </t>
    </r>
    <r>
      <rPr>
        <vertAlign val="superscript"/>
        <sz val="12"/>
        <rFont val="Times New Roman"/>
        <family val="1"/>
        <charset val="204"/>
      </rPr>
      <t>3</t>
    </r>
    <r>
      <rPr>
        <sz val="12"/>
        <rFont val="Times New Roman"/>
        <family val="1"/>
        <charset val="204"/>
      </rPr>
      <t xml:space="preserve"> - всего</t>
    </r>
  </si>
  <si>
    <r>
      <t xml:space="preserve">Расходы, за исключением указанных в подпункте 4.1 </t>
    </r>
    <r>
      <rPr>
        <vertAlign val="superscript"/>
        <sz val="12"/>
        <rFont val="Times New Roman"/>
        <family val="1"/>
        <charset val="204"/>
      </rPr>
      <t>2, 4</t>
    </r>
    <r>
      <rPr>
        <sz val="12"/>
        <rFont val="Times New Roman"/>
        <family val="1"/>
        <charset val="204"/>
      </rPr>
      <t xml:space="preserve">; неподконтрольные расходы </t>
    </r>
    <r>
      <rPr>
        <vertAlign val="superscript"/>
        <sz val="12"/>
        <rFont val="Times New Roman"/>
        <family val="1"/>
        <charset val="204"/>
      </rPr>
      <t>3</t>
    </r>
    <r>
      <rPr>
        <sz val="12"/>
        <rFont val="Times New Roman"/>
        <family val="1"/>
        <charset val="204"/>
      </rPr>
      <t xml:space="preserve"> - всего </t>
    </r>
    <r>
      <rPr>
        <vertAlign val="superscript"/>
        <sz val="12"/>
        <rFont val="Times New Roman"/>
        <family val="1"/>
        <charset val="204"/>
      </rPr>
      <t>3</t>
    </r>
  </si>
  <si>
    <t>Выпадающие, 
излишние доходы (расходы) прошлых лет</t>
  </si>
  <si>
    <r>
      <t xml:space="preserve">Объем условных единиц </t>
    </r>
    <r>
      <rPr>
        <vertAlign val="superscript"/>
        <sz val="12"/>
        <rFont val="Times New Roman"/>
        <family val="1"/>
        <charset val="204"/>
      </rPr>
      <t>3</t>
    </r>
  </si>
  <si>
    <r>
      <t xml:space="preserve">Операционные расходы на условную единицу </t>
    </r>
    <r>
      <rPr>
        <vertAlign val="superscript"/>
        <sz val="12"/>
        <rFont val="Times New Roman"/>
        <family val="1"/>
        <charset val="204"/>
      </rPr>
      <t>3</t>
    </r>
  </si>
  <si>
    <t>тыс. рублей на 
человека</t>
  </si>
  <si>
    <r>
      <t>_____</t>
    </r>
    <r>
      <rPr>
        <vertAlign val="superscript"/>
        <sz val="10"/>
        <rFont val="Times New Roman"/>
        <family val="1"/>
        <charset val="204"/>
      </rPr>
      <t>1</t>
    </r>
    <r>
      <rPr>
        <sz val="10"/>
        <color indexed="9"/>
        <rFont val="Times New Roman"/>
        <family val="1"/>
        <charset val="204"/>
      </rPr>
      <t>_</t>
    </r>
    <r>
      <rPr>
        <sz val="10"/>
        <rFont val="Times New Roman"/>
        <family val="1"/>
        <charset val="204"/>
      </rPr>
      <t>Базовый период - год, предшествующий расчетному периоду регулирования.</t>
    </r>
  </si>
  <si>
    <r>
      <t>_____</t>
    </r>
    <r>
      <rPr>
        <vertAlign val="superscript"/>
        <sz val="10"/>
        <rFont val="Times New Roman"/>
        <family val="1"/>
        <charset val="204"/>
      </rPr>
      <t>2</t>
    </r>
    <r>
      <rPr>
        <sz val="10"/>
        <color indexed="9"/>
        <rFont val="Times New Roman"/>
        <family val="1"/>
        <charset val="204"/>
      </rPr>
      <t>_</t>
    </r>
    <r>
      <rPr>
        <sz val="10"/>
        <rFont val="Times New Roman"/>
        <family val="1"/>
        <charset val="204"/>
      </rPr>
      <t>Заполняются организацией, осуществляющей оперативно-диспетчерское управление в электроэнергетике.</t>
    </r>
  </si>
  <si>
    <r>
      <t>_____</t>
    </r>
    <r>
      <rPr>
        <vertAlign val="superscript"/>
        <sz val="10"/>
        <rFont val="Times New Roman"/>
        <family val="1"/>
        <charset val="204"/>
      </rPr>
      <t>3</t>
    </r>
    <r>
      <rPr>
        <sz val="10"/>
        <color indexed="9"/>
        <rFont val="Times New Roman"/>
        <family val="1"/>
        <charset val="204"/>
      </rPr>
      <t>_</t>
    </r>
    <r>
      <rPr>
        <sz val="10"/>
        <rFont val="Times New Roman"/>
        <family val="1"/>
        <charset val="204"/>
      </rPr>
      <t>Заполняются сетевыми организациями, осуществляющими передачу электрической энергии (мощности) по электрическим сетям.</t>
    </r>
  </si>
  <si>
    <r>
      <t>_____</t>
    </r>
    <r>
      <rPr>
        <vertAlign val="superscript"/>
        <sz val="10"/>
        <rFont val="Times New Roman"/>
        <family val="1"/>
        <charset val="204"/>
      </rPr>
      <t>4</t>
    </r>
    <r>
      <rPr>
        <sz val="10"/>
        <color indexed="9"/>
        <rFont val="Times New Roman"/>
        <family val="1"/>
        <charset val="204"/>
      </rPr>
      <t>_</t>
    </r>
    <r>
      <rPr>
        <sz val="10"/>
        <rFont val="Times New Roman"/>
        <family val="1"/>
        <charset val="204"/>
      </rPr>
      <t>Заполняются коммерческим оператором оптового рынка электрической энергии (мощности).</t>
    </r>
  </si>
  <si>
    <t>Раздел 2. Основные показатели деятельности организаций, относящихся к субъектам естественных монополий,
а также коммерческого оператора оптового рынка электрической энергии (мощности)</t>
  </si>
  <si>
    <t>Инвестиции, осуществляемые 
за счет тарифных источников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</si>
</sst>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0"/>
      <name val="Arial Cyr"/>
      <charset val="204"/>
    </font>
    <font>
      <sz val="12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sz val="10"/>
      <name val="Times New Roman"/>
      <family val="1"/>
      <charset val="204"/>
    </font>
    <font>
      <i/>
      <sz val="12"/>
      <name val="Times New Roman"/>
      <family val="1"/>
      <charset val="204"/>
    </font>
    <font>
      <sz val="10"/>
      <color indexed="9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sz val="13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wrapText="1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vertical="top"/>
    </xf>
    <xf numFmtId="0" fontId="1" fillId="0" borderId="0" xfId="0" applyFont="1" applyBorder="1" applyAlignment="1">
      <alignment horizontal="center" vertical="top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/>
    <xf numFmtId="0" fontId="4" fillId="0" borderId="0" xfId="0" applyFont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5" fillId="0" borderId="0" xfId="0" applyFont="1"/>
    <xf numFmtId="0" fontId="3" fillId="0" borderId="0" xfId="0" applyFont="1"/>
    <xf numFmtId="0" fontId="1" fillId="0" borderId="4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center" vertical="top"/>
    </xf>
    <xf numFmtId="4" fontId="1" fillId="0" borderId="0" xfId="0" applyNumberFormat="1" applyFont="1" applyAlignment="1">
      <alignment horizontal="center" vertical="top"/>
    </xf>
    <xf numFmtId="4" fontId="1" fillId="0" borderId="0" xfId="0" applyNumberFormat="1" applyFont="1" applyAlignment="1">
      <alignment horizontal="center" vertical="center"/>
    </xf>
    <xf numFmtId="2" fontId="1" fillId="0" borderId="0" xfId="0" applyNumberFormat="1" applyFont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3" fontId="1" fillId="0" borderId="0" xfId="0" applyNumberFormat="1" applyFont="1" applyBorder="1" applyAlignment="1">
      <alignment horizontal="center" vertical="center"/>
    </xf>
    <xf numFmtId="164" fontId="1" fillId="0" borderId="0" xfId="0" applyNumberFormat="1" applyFont="1" applyFill="1" applyAlignment="1">
      <alignment horizontal="center" vertical="top"/>
    </xf>
    <xf numFmtId="164" fontId="1" fillId="0" borderId="0" xfId="0" applyNumberFormat="1" applyFont="1" applyAlignment="1">
      <alignment horizontal="center" vertical="top"/>
    </xf>
    <xf numFmtId="4" fontId="1" fillId="0" borderId="0" xfId="0" applyNumberFormat="1" applyFont="1" applyAlignment="1">
      <alignment vertical="top"/>
    </xf>
    <xf numFmtId="2" fontId="1" fillId="0" borderId="0" xfId="0" applyNumberFormat="1" applyFont="1" applyFill="1" applyAlignment="1">
      <alignment horizontal="center" vertical="center"/>
    </xf>
    <xf numFmtId="1" fontId="1" fillId="0" borderId="0" xfId="0" applyNumberFormat="1" applyFont="1" applyFill="1" applyAlignment="1">
      <alignment horizontal="center" vertical="center"/>
    </xf>
    <xf numFmtId="164" fontId="1" fillId="0" borderId="0" xfId="0" applyNumberFormat="1" applyFont="1" applyFill="1" applyAlignment="1">
      <alignment horizontal="center" vertical="center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4" fontId="1" fillId="2" borderId="0" xfId="0" applyNumberFormat="1" applyFont="1" applyFill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69;&#1041;/2019%20&#1075;&#1086;&#1076;/&#1055;&#1088;&#1072;&#1074;&#1082;&#1072;%20&#1079;&#1072;&#1090;&#1088;&#1072;&#1090;/&#1054;&#1090;&#1095;&#1077;&#1090;%20&#1087;&#1086;%20&#1095;&#1080;&#1089;&#1083;.%20&#1080;%20&#1060;&#1054;&#1058;%202019%20&#1075;%20%20&#1075;&#1086;&#1076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69;&#1041;/&#1058;&#1040;&#1056;&#1048;&#1060;&#1067;%202022/&#1069;&#1083;&#1077;&#1082;&#1090;&#1088;&#1086;&#1089;&#1085;&#1072;&#1073;&#1078;&#1077;&#1085;&#1080;&#1077;/&#1056;&#1072;&#1089;&#1095;&#1077;&#1090;%20&#1090;&#1072;&#1088;&#1080;&#1092;&#1072;%20&#1069;&#1069;%202022-2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69;&#1041;/2020%20&#1075;&#1086;&#1076;/&#1060;&#1072;&#1082;&#1090;%202020/&#1060;-2%20&#1080;%20&#1055;&#1041;_&#1060;&#1072;&#1082;&#1090;_2020%20&#1080;&#1089;&#1087;&#1088;&#1072;&#1074;&#1083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69;&#1041;/&#1044;&#1086;&#1093;&#1086;&#1076;&#1099;%20&#1052;&#1059;&#1055;%20&#1050;&#1054;&#1057;/2020/&#1044;&#1086;&#1093;&#1086;&#1076;&#1099;%20&#1087;&#1088;&#1077;&#1076;&#1088;&#1080;&#1103;&#1090;&#1080;&#1103;%202020%20&#1087;&#1083;&#1072;&#108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акт числ и ЗП по цехам  укр"/>
      <sheetName val="факт числ и ЗП по видам"/>
      <sheetName val="ФХД"/>
    </sheetNames>
    <sheetDataSet>
      <sheetData sheetId="0"/>
      <sheetData sheetId="1"/>
      <sheetData sheetId="2">
        <row r="148">
          <cell r="CA148">
            <v>87.02508290272128</v>
          </cell>
        </row>
        <row r="153">
          <cell r="CA153">
            <v>9.2128053133755633E-2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счет НВВ на 2018-2020 гг"/>
      <sheetName val="Расчет размера корр НВВ"/>
      <sheetName val="П 1.18.2. (2)"/>
      <sheetName val="ремонт"/>
      <sheetName val="общехоз"/>
      <sheetName val="ФОТ"/>
      <sheetName val="содерж"/>
      <sheetName val="связь ПУ"/>
      <sheetName val="потери"/>
      <sheetName val="аренда"/>
      <sheetName val="Админ"/>
      <sheetName val="эл. АУП"/>
      <sheetName val="распределение АУП"/>
      <sheetName val="П 1.21.3."/>
      <sheetName val="из ПРИБЫЛИ (2)"/>
      <sheetName val="АУП соц.раз. из приб"/>
      <sheetName val="налоги"/>
      <sheetName val="банк"/>
    </sheetNames>
    <sheetDataSet>
      <sheetData sheetId="0">
        <row r="56">
          <cell r="D56">
            <v>128315.17984334702</v>
          </cell>
        </row>
        <row r="80">
          <cell r="D80">
            <v>27244.413274111415</v>
          </cell>
          <cell r="E80">
            <v>33963.209726868612</v>
          </cell>
        </row>
        <row r="86">
          <cell r="E86">
            <v>39211.521840349596</v>
          </cell>
        </row>
        <row r="87">
          <cell r="D87">
            <v>155559.59311745845</v>
          </cell>
          <cell r="E87">
            <v>328170.32294849318</v>
          </cell>
        </row>
      </sheetData>
      <sheetData sheetId="1">
        <row r="6">
          <cell r="B6">
            <v>260371.39009</v>
          </cell>
        </row>
      </sheetData>
      <sheetData sheetId="2">
        <row r="9">
          <cell r="E9">
            <v>62864.43637067658</v>
          </cell>
          <cell r="F9">
            <v>77657.881599999993</v>
          </cell>
          <cell r="G9">
            <v>79837.213550472137</v>
          </cell>
        </row>
        <row r="11">
          <cell r="F11">
            <v>23452.665599999997</v>
          </cell>
        </row>
        <row r="13">
          <cell r="E13">
            <v>6718.9400800000021</v>
          </cell>
          <cell r="F13">
            <v>5014.3</v>
          </cell>
          <cell r="G13">
            <v>6098.49</v>
          </cell>
        </row>
        <row r="19">
          <cell r="E19">
            <v>17645.206973748463</v>
          </cell>
          <cell r="F19">
            <v>16690.05</v>
          </cell>
          <cell r="G19">
            <v>100195.69013361946</v>
          </cell>
        </row>
        <row r="44">
          <cell r="F44">
            <v>426.7</v>
          </cell>
          <cell r="G44">
            <v>380.86048</v>
          </cell>
        </row>
        <row r="52">
          <cell r="E52">
            <v>151225.06526315576</v>
          </cell>
          <cell r="F52">
            <v>264527.0337578</v>
          </cell>
          <cell r="G52">
            <v>322149.10371845705</v>
          </cell>
        </row>
        <row r="59">
          <cell r="F59">
            <v>270548.2529878362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20">
          <cell r="BH20">
            <v>13579.632</v>
          </cell>
          <cell r="DD20">
            <v>25993.283299999996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>
        <row r="27">
          <cell r="G27">
            <v>3355.786038391599</v>
          </cell>
        </row>
      </sheetData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н Ф2_ГБ"/>
      <sheetName val="Ан Ф2 ФАКТ"/>
      <sheetName val="По видам деятельности"/>
      <sheetName val="ФХД"/>
      <sheetName val="Лист1"/>
    </sheetNames>
    <sheetDataSet>
      <sheetData sheetId="0"/>
      <sheetData sheetId="1"/>
      <sheetData sheetId="2">
        <row r="101">
          <cell r="LN101">
            <v>68921.182694387622</v>
          </cell>
        </row>
      </sheetData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Ж 2019"/>
      <sheetName val="План"/>
      <sheetName val="Факт"/>
      <sheetName val="П-1"/>
      <sheetName val="2 с кв"/>
      <sheetName val="4 с кв "/>
      <sheetName val="ФХД"/>
      <sheetName val="квартальные % план"/>
      <sheetName val="%2020"/>
      <sheetName val="%2019 для числ и ЗП"/>
      <sheetName val="Факт (2)"/>
      <sheetName val="План пересчет"/>
      <sheetName val="Лист1"/>
      <sheetName val="Лист2"/>
    </sheetNames>
    <sheetDataSet>
      <sheetData sheetId="0"/>
      <sheetData sheetId="1"/>
      <sheetData sheetId="2">
        <row r="51">
          <cell r="V51">
            <v>370.85187100000002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tabSelected="1" zoomScaleNormal="100" zoomScaleSheetLayoutView="100" workbookViewId="0">
      <selection activeCell="D42" sqref="D42"/>
    </sheetView>
  </sheetViews>
  <sheetFormatPr defaultRowHeight="15.75" x14ac:dyDescent="0.25"/>
  <cols>
    <col min="1" max="1" width="6.5703125" style="1" customWidth="1"/>
    <col min="2" max="2" width="31" style="1" customWidth="1"/>
    <col min="3" max="3" width="12.28515625" style="1" customWidth="1"/>
    <col min="4" max="5" width="27.5703125" style="1" customWidth="1"/>
    <col min="6" max="6" width="24.140625" style="1" customWidth="1"/>
    <col min="7" max="7" width="17.28515625" style="1" customWidth="1"/>
    <col min="8" max="8" width="19" style="1" customWidth="1"/>
    <col min="9" max="16384" width="9.140625" style="1"/>
  </cols>
  <sheetData>
    <row r="1" spans="1:6" ht="54" customHeight="1" x14ac:dyDescent="0.25">
      <c r="F1" s="10" t="s">
        <v>57</v>
      </c>
    </row>
    <row r="4" spans="1:6" ht="31.5" customHeight="1" x14ac:dyDescent="0.25">
      <c r="A4" s="35" t="s">
        <v>81</v>
      </c>
      <c r="B4" s="36"/>
      <c r="C4" s="36"/>
      <c r="D4" s="36"/>
      <c r="E4" s="36"/>
      <c r="F4" s="36"/>
    </row>
    <row r="7" spans="1:6" s="9" customFormat="1" ht="50.25" x14ac:dyDescent="0.2">
      <c r="A7" s="6" t="s">
        <v>53</v>
      </c>
      <c r="B7" s="7" t="s">
        <v>0</v>
      </c>
      <c r="C7" s="7" t="s">
        <v>1</v>
      </c>
      <c r="D7" s="7" t="s">
        <v>56</v>
      </c>
      <c r="E7" s="7" t="s">
        <v>55</v>
      </c>
      <c r="F7" s="8" t="s">
        <v>54</v>
      </c>
    </row>
    <row r="8" spans="1:6" s="12" customFormat="1" ht="36" customHeight="1" x14ac:dyDescent="0.2">
      <c r="A8" s="2" t="s">
        <v>2</v>
      </c>
      <c r="B8" s="3" t="s">
        <v>3</v>
      </c>
      <c r="C8" s="2"/>
      <c r="D8" s="11"/>
      <c r="E8" s="11"/>
      <c r="F8" s="11"/>
    </row>
    <row r="9" spans="1:6" s="12" customFormat="1" ht="28.7" customHeight="1" x14ac:dyDescent="0.2">
      <c r="A9" s="2" t="s">
        <v>4</v>
      </c>
      <c r="B9" s="3" t="s">
        <v>5</v>
      </c>
      <c r="C9" s="2" t="s">
        <v>6</v>
      </c>
      <c r="D9" s="25">
        <f>'[2]Расчет размера корр НВВ'!B6</f>
        <v>260371.39009</v>
      </c>
      <c r="E9" s="25">
        <f>'[2]П 1.18.2. (2)'!F59</f>
        <v>270548.2529878362</v>
      </c>
      <c r="F9" s="25">
        <f>'[2]Расчет НВВ на 2018-2020 гг'!$E$87</f>
        <v>328170.32294849318</v>
      </c>
    </row>
    <row r="10" spans="1:6" s="12" customFormat="1" ht="28.7" customHeight="1" x14ac:dyDescent="0.2">
      <c r="A10" s="2" t="s">
        <v>7</v>
      </c>
      <c r="B10" s="3" t="s">
        <v>8</v>
      </c>
      <c r="C10" s="2" t="s">
        <v>6</v>
      </c>
      <c r="D10" s="25">
        <f>D9-'[2]П 1.18.2. (2)'!E52</f>
        <v>109146.32482684424</v>
      </c>
      <c r="E10" s="25">
        <f>E9-'[2]П 1.18.2. (2)'!F52</f>
        <v>6021.219230036193</v>
      </c>
      <c r="F10" s="25">
        <f>F9-'[2]П 1.18.2. (2)'!G52</f>
        <v>6021.2192300361348</v>
      </c>
    </row>
    <row r="11" spans="1:6" s="12" customFormat="1" ht="50.25" customHeight="1" x14ac:dyDescent="0.2">
      <c r="A11" s="2" t="s">
        <v>9</v>
      </c>
      <c r="B11" s="3" t="s">
        <v>10</v>
      </c>
      <c r="C11" s="2" t="s">
        <v>6</v>
      </c>
      <c r="D11" s="25">
        <f>D10+'[2]П 1.18.2. (2)'!E13</f>
        <v>115865.26490684424</v>
      </c>
      <c r="E11" s="25">
        <f>E10+'[2]П 1.18.2. (2)'!F13</f>
        <v>11035.519230036192</v>
      </c>
      <c r="F11" s="25">
        <f>F10+'[2]П 1.18.2. (2)'!G13</f>
        <v>12119.709230036135</v>
      </c>
    </row>
    <row r="12" spans="1:6" s="12" customFormat="1" ht="24" customHeight="1" x14ac:dyDescent="0.2">
      <c r="A12" s="2" t="s">
        <v>11</v>
      </c>
      <c r="B12" s="3" t="s">
        <v>12</v>
      </c>
      <c r="C12" s="2" t="s">
        <v>6</v>
      </c>
      <c r="D12" s="25">
        <f>'[3]По видам деятельности'!$LN$101</f>
        <v>68921.182694387622</v>
      </c>
      <c r="E12" s="26">
        <v>0</v>
      </c>
      <c r="F12" s="25">
        <f>'[2]Расчет НВВ на 2018-2020 гг'!$E$86</f>
        <v>39211.521840349596</v>
      </c>
    </row>
    <row r="13" spans="1:6" s="12" customFormat="1" ht="41.25" customHeight="1" x14ac:dyDescent="0.2">
      <c r="A13" s="2" t="s">
        <v>13</v>
      </c>
      <c r="B13" s="3" t="s">
        <v>14</v>
      </c>
      <c r="C13" s="2"/>
      <c r="D13" s="11"/>
      <c r="E13" s="11"/>
      <c r="F13" s="11"/>
    </row>
    <row r="14" spans="1:6" s="12" customFormat="1" ht="102" customHeight="1" x14ac:dyDescent="0.2">
      <c r="A14" s="2" t="s">
        <v>15</v>
      </c>
      <c r="B14" s="3" t="s">
        <v>67</v>
      </c>
      <c r="C14" s="2" t="s">
        <v>16</v>
      </c>
      <c r="D14" s="26">
        <f>D10/D9*100</f>
        <v>41.919476939888327</v>
      </c>
      <c r="E14" s="26">
        <f>E10/E9*100</f>
        <v>2.2255620443081945</v>
      </c>
      <c r="F14" s="26">
        <f>F10/F9*100</f>
        <v>1.834784808064797</v>
      </c>
    </row>
    <row r="15" spans="1:6" s="12" customFormat="1" ht="58.5" customHeight="1" x14ac:dyDescent="0.2">
      <c r="A15" s="2" t="s">
        <v>17</v>
      </c>
      <c r="B15" s="3" t="s">
        <v>66</v>
      </c>
      <c r="C15" s="2"/>
      <c r="D15" s="11"/>
      <c r="E15" s="11"/>
      <c r="F15" s="11"/>
    </row>
    <row r="16" spans="1:6" s="12" customFormat="1" ht="60.75" customHeight="1" x14ac:dyDescent="0.2">
      <c r="A16" s="2" t="s">
        <v>18</v>
      </c>
      <c r="B16" s="3" t="s">
        <v>58</v>
      </c>
      <c r="C16" s="2" t="s">
        <v>19</v>
      </c>
      <c r="D16" s="11"/>
      <c r="E16" s="11"/>
      <c r="F16" s="11"/>
    </row>
    <row r="17" spans="1:8" s="12" customFormat="1" ht="39.75" customHeight="1" x14ac:dyDescent="0.2">
      <c r="A17" s="2" t="s">
        <v>20</v>
      </c>
      <c r="B17" s="3" t="s">
        <v>59</v>
      </c>
      <c r="C17" s="2" t="s">
        <v>21</v>
      </c>
      <c r="D17" s="11"/>
      <c r="E17" s="11"/>
      <c r="F17" s="11"/>
    </row>
    <row r="18" spans="1:8" s="16" customFormat="1" ht="24.75" customHeight="1" x14ac:dyDescent="0.25">
      <c r="A18" s="14" t="s">
        <v>22</v>
      </c>
      <c r="B18" s="15" t="s">
        <v>60</v>
      </c>
      <c r="C18" s="14" t="s">
        <v>19</v>
      </c>
      <c r="D18" s="34">
        <f>53.1</f>
        <v>53.1</v>
      </c>
      <c r="E18" s="34">
        <v>107.658</v>
      </c>
      <c r="F18" s="34">
        <v>58.1</v>
      </c>
    </row>
    <row r="19" spans="1:8" s="12" customFormat="1" ht="60" customHeight="1" x14ac:dyDescent="0.2">
      <c r="A19" s="2" t="s">
        <v>61</v>
      </c>
      <c r="B19" s="3" t="s">
        <v>63</v>
      </c>
      <c r="C19" s="2" t="s">
        <v>62</v>
      </c>
      <c r="D19" s="37">
        <f>[4]Факт!$V$51*1000</f>
        <v>370851.87100000004</v>
      </c>
      <c r="E19" s="37">
        <f>'[2]П 1.18.2. (2)'!$F$44*1000</f>
        <v>426700</v>
      </c>
      <c r="F19" s="37">
        <f>'[2]П 1.18.2. (2)'!$G$44*1000</f>
        <v>380860.48</v>
      </c>
    </row>
    <row r="20" spans="1:8" s="12" customFormat="1" ht="76.5" customHeight="1" x14ac:dyDescent="0.2">
      <c r="A20" s="2" t="s">
        <v>24</v>
      </c>
      <c r="B20" s="3" t="s">
        <v>64</v>
      </c>
      <c r="C20" s="2" t="s">
        <v>23</v>
      </c>
      <c r="D20" s="11"/>
      <c r="E20" s="11"/>
      <c r="F20" s="11"/>
    </row>
    <row r="21" spans="1:8" s="12" customFormat="1" ht="87" customHeight="1" x14ac:dyDescent="0.2">
      <c r="A21" s="2" t="s">
        <v>25</v>
      </c>
      <c r="B21" s="3" t="s">
        <v>65</v>
      </c>
      <c r="C21" s="2" t="s">
        <v>16</v>
      </c>
      <c r="D21" s="29">
        <f>[2]потери!$BH$20/D19*100</f>
        <v>3.6617401884430558</v>
      </c>
      <c r="E21" s="30">
        <v>4</v>
      </c>
      <c r="F21" s="30">
        <f>[2]потери!$DD$20/F19*100</f>
        <v>6.8248833010975565</v>
      </c>
    </row>
    <row r="22" spans="1:8" s="12" customFormat="1" ht="73.5" customHeight="1" x14ac:dyDescent="0.2">
      <c r="A22" s="2" t="s">
        <v>26</v>
      </c>
      <c r="B22" s="3" t="s">
        <v>68</v>
      </c>
      <c r="C22" s="2"/>
      <c r="D22" s="11"/>
      <c r="E22" s="11"/>
      <c r="F22" s="11"/>
    </row>
    <row r="23" spans="1:8" s="12" customFormat="1" ht="87" customHeight="1" x14ac:dyDescent="0.2">
      <c r="A23" s="2" t="s">
        <v>27</v>
      </c>
      <c r="B23" s="3" t="s">
        <v>69</v>
      </c>
      <c r="C23" s="2" t="s">
        <v>21</v>
      </c>
      <c r="D23" s="11"/>
      <c r="E23" s="11"/>
      <c r="F23" s="11"/>
    </row>
    <row r="24" spans="1:8" s="12" customFormat="1" ht="72" customHeight="1" x14ac:dyDescent="0.2">
      <c r="A24" s="2" t="s">
        <v>28</v>
      </c>
      <c r="B24" s="3" t="s">
        <v>29</v>
      </c>
      <c r="C24" s="2"/>
      <c r="D24" s="24">
        <f>'[2]Расчет НВВ на 2018-2020 гг'!$D$87</f>
        <v>155559.59311745845</v>
      </c>
      <c r="E24" s="24">
        <f>E9</f>
        <v>270548.2529878362</v>
      </c>
      <c r="F24" s="24">
        <f>F9</f>
        <v>328170.32294849318</v>
      </c>
    </row>
    <row r="25" spans="1:8" s="12" customFormat="1" ht="90" customHeight="1" x14ac:dyDescent="0.2">
      <c r="A25" s="2" t="s">
        <v>30</v>
      </c>
      <c r="B25" s="3" t="s">
        <v>71</v>
      </c>
      <c r="C25" s="2" t="s">
        <v>6</v>
      </c>
      <c r="D25" s="24">
        <f>'[2]Расчет НВВ на 2018-2020 гг'!$D$56</f>
        <v>128315.17984334702</v>
      </c>
      <c r="E25" s="24">
        <f>E24-E30</f>
        <v>238725.50134944462</v>
      </c>
      <c r="F25" s="24">
        <f>F24-F30</f>
        <v>294207.11322162458</v>
      </c>
    </row>
    <row r="26" spans="1:8" s="12" customFormat="1" ht="27.6" customHeight="1" x14ac:dyDescent="0.2">
      <c r="A26" s="2"/>
      <c r="B26" s="3" t="s">
        <v>70</v>
      </c>
      <c r="C26" s="2"/>
      <c r="D26" s="11"/>
      <c r="E26" s="11"/>
      <c r="F26" s="11"/>
    </row>
    <row r="27" spans="1:8" s="12" customFormat="1" ht="27.6" customHeight="1" x14ac:dyDescent="0.2">
      <c r="A27" s="2"/>
      <c r="B27" s="3" t="s">
        <v>31</v>
      </c>
      <c r="C27" s="2"/>
      <c r="D27" s="24">
        <f>'[2]П 1.18.2. (2)'!E9</f>
        <v>62864.43637067658</v>
      </c>
      <c r="E27" s="24">
        <f>'[2]П 1.18.2. (2)'!F9</f>
        <v>77657.881599999993</v>
      </c>
      <c r="F27" s="24">
        <f>'[2]П 1.18.2. (2)'!G9</f>
        <v>79837.213550472137</v>
      </c>
    </row>
    <row r="28" spans="1:8" s="12" customFormat="1" ht="27.6" customHeight="1" x14ac:dyDescent="0.2">
      <c r="A28" s="2"/>
      <c r="B28" s="3" t="s">
        <v>32</v>
      </c>
      <c r="C28" s="2"/>
      <c r="D28" s="24">
        <f>'[2]П 1.18.2. (2)'!E19</f>
        <v>17645.206973748463</v>
      </c>
      <c r="E28" s="24">
        <f>'[2]П 1.18.2. (2)'!F19</f>
        <v>16690.05</v>
      </c>
      <c r="F28" s="24">
        <f>'[2]П 1.18.2. (2)'!G19</f>
        <v>100195.69013361946</v>
      </c>
    </row>
    <row r="29" spans="1:8" s="12" customFormat="1" ht="27.6" customHeight="1" x14ac:dyDescent="0.2">
      <c r="A29" s="2"/>
      <c r="B29" s="3" t="s">
        <v>33</v>
      </c>
      <c r="C29" s="2"/>
      <c r="D29" s="24"/>
      <c r="E29" s="24"/>
      <c r="F29" s="24"/>
    </row>
    <row r="30" spans="1:8" s="12" customFormat="1" ht="85.5" customHeight="1" x14ac:dyDescent="0.2">
      <c r="A30" s="2" t="s">
        <v>34</v>
      </c>
      <c r="B30" s="3" t="s">
        <v>72</v>
      </c>
      <c r="C30" s="2" t="s">
        <v>6</v>
      </c>
      <c r="D30" s="24">
        <f>'[2]Расчет НВВ на 2018-2020 гг'!$D$80</f>
        <v>27244.413274111415</v>
      </c>
      <c r="E30" s="24">
        <f>'[2]П 1.18.2. (2)'!F13+'[2]П 1.18.2. (2)'!F11+'[2]П 1.21.3.'!$G$27</f>
        <v>31822.751638391594</v>
      </c>
      <c r="F30" s="24">
        <f>'[2]Расчет НВВ на 2018-2020 гг'!$E$80</f>
        <v>33963.209726868612</v>
      </c>
      <c r="G30" s="31"/>
      <c r="H30" s="31"/>
    </row>
    <row r="31" spans="1:8" s="12" customFormat="1" ht="60.75" customHeight="1" x14ac:dyDescent="0.2">
      <c r="A31" s="2" t="s">
        <v>35</v>
      </c>
      <c r="B31" s="3" t="s">
        <v>73</v>
      </c>
      <c r="C31" s="2" t="s">
        <v>6</v>
      </c>
      <c r="D31" s="24"/>
      <c r="E31" s="11"/>
      <c r="F31" s="11"/>
    </row>
    <row r="32" spans="1:8" s="12" customFormat="1" ht="43.5" customHeight="1" x14ac:dyDescent="0.2">
      <c r="A32" s="2" t="s">
        <v>36</v>
      </c>
      <c r="B32" s="3" t="s">
        <v>82</v>
      </c>
      <c r="C32" s="2" t="s">
        <v>6</v>
      </c>
      <c r="D32" s="11"/>
      <c r="E32" s="11"/>
      <c r="F32" s="11"/>
    </row>
    <row r="33" spans="1:6" s="12" customFormat="1" ht="70.5" customHeight="1" x14ac:dyDescent="0.2">
      <c r="A33" s="2" t="s">
        <v>37</v>
      </c>
      <c r="B33" s="3" t="s">
        <v>38</v>
      </c>
      <c r="C33" s="2"/>
      <c r="D33" s="11"/>
      <c r="E33" s="11"/>
      <c r="F33" s="11"/>
    </row>
    <row r="34" spans="1:6" s="12" customFormat="1" ht="27" customHeight="1" x14ac:dyDescent="0.2">
      <c r="A34" s="2"/>
      <c r="B34" s="17" t="s">
        <v>39</v>
      </c>
      <c r="C34" s="2"/>
      <c r="D34" s="11"/>
      <c r="E34" s="11"/>
      <c r="F34" s="11"/>
    </row>
    <row r="35" spans="1:6" s="12" customFormat="1" ht="30.75" customHeight="1" x14ac:dyDescent="0.2">
      <c r="A35" s="2"/>
      <c r="B35" s="3" t="s">
        <v>74</v>
      </c>
      <c r="C35" s="2" t="s">
        <v>40</v>
      </c>
      <c r="D35" s="25">
        <v>1076</v>
      </c>
      <c r="E35" s="25">
        <v>1076</v>
      </c>
      <c r="F35" s="25">
        <v>1076</v>
      </c>
    </row>
    <row r="36" spans="1:6" s="12" customFormat="1" ht="47.25" x14ac:dyDescent="0.2">
      <c r="A36" s="2"/>
      <c r="B36" s="3" t="s">
        <v>75</v>
      </c>
      <c r="C36" s="2" t="s">
        <v>41</v>
      </c>
      <c r="D36" s="24">
        <f>D25/D35</f>
        <v>119.25202587671657</v>
      </c>
      <c r="E36" s="24">
        <f>E25/E35</f>
        <v>221.86384883777382</v>
      </c>
      <c r="F36" s="24">
        <f>F25/F35</f>
        <v>273.4266851502087</v>
      </c>
    </row>
    <row r="37" spans="1:6" s="12" customFormat="1" ht="72.75" customHeight="1" x14ac:dyDescent="0.2">
      <c r="A37" s="2" t="s">
        <v>42</v>
      </c>
      <c r="B37" s="3" t="s">
        <v>43</v>
      </c>
      <c r="C37" s="2"/>
      <c r="D37" s="11"/>
      <c r="E37" s="11"/>
      <c r="F37" s="11"/>
    </row>
    <row r="38" spans="1:6" s="12" customFormat="1" ht="41.25" customHeight="1" x14ac:dyDescent="0.2">
      <c r="A38" s="2" t="s">
        <v>44</v>
      </c>
      <c r="B38" s="3" t="s">
        <v>45</v>
      </c>
      <c r="C38" s="2" t="s">
        <v>46</v>
      </c>
      <c r="D38" s="33">
        <f>[1]ФХД!$CA$148+[1]ФХД!$CA$153</f>
        <v>87.117210955855029</v>
      </c>
      <c r="E38" s="33">
        <v>156</v>
      </c>
      <c r="F38" s="27">
        <v>83</v>
      </c>
    </row>
    <row r="39" spans="1:6" s="12" customFormat="1" ht="47.25" x14ac:dyDescent="0.2">
      <c r="A39" s="2" t="s">
        <v>47</v>
      </c>
      <c r="B39" s="3" t="s">
        <v>48</v>
      </c>
      <c r="C39" s="2" t="s">
        <v>76</v>
      </c>
      <c r="D39" s="32">
        <f>D27/D38/12</f>
        <v>60.133961744302475</v>
      </c>
      <c r="E39" s="26">
        <f>E27/E38/12</f>
        <v>41.483911111111105</v>
      </c>
      <c r="F39" s="26">
        <f>F27/F38/12</f>
        <v>80.157844930192908</v>
      </c>
    </row>
    <row r="40" spans="1:6" s="12" customFormat="1" ht="59.25" customHeight="1" x14ac:dyDescent="0.2">
      <c r="A40" s="4" t="s">
        <v>49</v>
      </c>
      <c r="B40" s="5" t="s">
        <v>50</v>
      </c>
      <c r="C40" s="4"/>
      <c r="D40" s="13"/>
      <c r="E40" s="13"/>
      <c r="F40" s="13"/>
    </row>
    <row r="41" spans="1:6" s="12" customFormat="1" ht="27" customHeight="1" x14ac:dyDescent="0.2">
      <c r="A41" s="4"/>
      <c r="B41" s="18" t="s">
        <v>39</v>
      </c>
      <c r="C41" s="4"/>
      <c r="D41" s="13"/>
      <c r="E41" s="13"/>
      <c r="F41" s="13"/>
    </row>
    <row r="42" spans="1:6" s="12" customFormat="1" ht="68.25" customHeight="1" x14ac:dyDescent="0.2">
      <c r="A42" s="4"/>
      <c r="B42" s="5" t="s">
        <v>51</v>
      </c>
      <c r="C42" s="4" t="s">
        <v>6</v>
      </c>
      <c r="D42" s="28">
        <v>58919</v>
      </c>
      <c r="E42" s="28">
        <v>58919</v>
      </c>
      <c r="F42" s="28">
        <v>58919</v>
      </c>
    </row>
    <row r="43" spans="1:6" s="12" customFormat="1" ht="68.25" customHeight="1" x14ac:dyDescent="0.2">
      <c r="A43" s="21"/>
      <c r="B43" s="22" t="s">
        <v>52</v>
      </c>
      <c r="C43" s="21" t="s">
        <v>6</v>
      </c>
      <c r="D43" s="23"/>
      <c r="E43" s="23"/>
      <c r="F43" s="23"/>
    </row>
    <row r="44" spans="1:6" s="20" customFormat="1" ht="19.5" customHeight="1" x14ac:dyDescent="0.2">
      <c r="A44" s="19" t="s">
        <v>77</v>
      </c>
    </row>
    <row r="45" spans="1:6" s="20" customFormat="1" x14ac:dyDescent="0.2">
      <c r="A45" s="19" t="s">
        <v>78</v>
      </c>
    </row>
    <row r="46" spans="1:6" s="20" customFormat="1" x14ac:dyDescent="0.2">
      <c r="A46" s="19" t="s">
        <v>79</v>
      </c>
    </row>
    <row r="47" spans="1:6" s="20" customFormat="1" x14ac:dyDescent="0.2">
      <c r="A47" s="19" t="s">
        <v>80</v>
      </c>
    </row>
  </sheetData>
  <mergeCells count="1">
    <mergeCell ref="A4:F4"/>
  </mergeCells>
  <pageMargins left="0.78740157480314965" right="0.70866141732283472" top="0.78740157480314965" bottom="0.39370078740157483" header="0.19685039370078741" footer="0.19685039370078741"/>
  <pageSetup paperSize="9" orientation="landscape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3</vt:i4>
      </vt:variant>
    </vt:vector>
  </HeadingPairs>
  <TitlesOfParts>
    <vt:vector size="4" baseType="lpstr">
      <vt:lpstr>стр.1_5</vt:lpstr>
      <vt:lpstr>стр.1_5!TABLE</vt:lpstr>
      <vt:lpstr>стр.1_5!Заголовки_для_печати</vt:lpstr>
      <vt:lpstr>стр.1_5!Область_печати</vt:lpstr>
    </vt:vector>
  </TitlesOfParts>
  <Company>КонсультантПлюс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Клепча Татьяна Анатольевна</cp:lastModifiedBy>
  <cp:lastPrinted>2020-04-23T03:48:54Z</cp:lastPrinted>
  <dcterms:created xsi:type="dcterms:W3CDTF">2014-08-15T10:06:32Z</dcterms:created>
  <dcterms:modified xsi:type="dcterms:W3CDTF">2021-04-29T10:03:55Z</dcterms:modified>
</cp:coreProperties>
</file>